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5" i="2" l="1"/>
  <c r="H7" i="2" l="1"/>
  <c r="H22" i="2" l="1"/>
  <c r="H23" i="2"/>
  <c r="H24" i="2"/>
  <c r="H21" i="2"/>
  <c r="H17" i="2"/>
  <c r="H18" i="2"/>
  <c r="H19" i="2"/>
  <c r="H20" i="2"/>
  <c r="H16" i="2"/>
  <c r="H15" i="2"/>
  <c r="H14" i="2"/>
  <c r="H8" i="2"/>
  <c r="H9" i="2"/>
  <c r="H10" i="2"/>
  <c r="H11" i="2"/>
  <c r="H12" i="2"/>
  <c r="H13" i="2"/>
  <c r="H6" i="2"/>
  <c r="H4" i="2"/>
  <c r="D20" i="1" l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2" i="1"/>
  <c r="D23" i="1"/>
  <c r="D24" i="1"/>
  <c r="D21" i="1"/>
</calcChain>
</file>

<file path=xl/sharedStrings.xml><?xml version="1.0" encoding="utf-8"?>
<sst xmlns="http://schemas.openxmlformats.org/spreadsheetml/2006/main" count="79" uniqueCount="73">
  <si>
    <t>до 1991 г.</t>
  </si>
  <si>
    <t>01.01-30.06</t>
  </si>
  <si>
    <t>01.07-31.12</t>
  </si>
  <si>
    <t>1991 г</t>
  </si>
  <si>
    <t>1992 г</t>
  </si>
  <si>
    <t>1993 г</t>
  </si>
  <si>
    <t>01.01-31.08</t>
  </si>
  <si>
    <t>01.09-28.10</t>
  </si>
  <si>
    <t>29.10-31.12</t>
  </si>
  <si>
    <t>1994 г</t>
  </si>
  <si>
    <t>01.01-17.02</t>
  </si>
  <si>
    <t>18.02-31.12</t>
  </si>
  <si>
    <t>1995 г</t>
  </si>
  <si>
    <t>1998 г</t>
  </si>
  <si>
    <t>1999 г</t>
  </si>
  <si>
    <t>2000 г</t>
  </si>
  <si>
    <t>2001 г</t>
  </si>
  <si>
    <t>2002 г</t>
  </si>
  <si>
    <t>год</t>
  </si>
  <si>
    <t>период</t>
  </si>
  <si>
    <t>коэф-т</t>
  </si>
  <si>
    <t>29*36*1,25*2,55*1,48/1000</t>
  </si>
  <si>
    <t>15*29*1,25*1,48/1000</t>
  </si>
  <si>
    <t>21*1,25*1,48/1000</t>
  </si>
  <si>
    <t>8*1,25*1,48/1000</t>
  </si>
  <si>
    <t>2,7*1,25*1,48/1000</t>
  </si>
  <si>
    <t>1,4*1,25*1,48/1000</t>
  </si>
  <si>
    <t>1,6*1,25*1,48/1000</t>
  </si>
  <si>
    <t>1,1*1,48/1000</t>
  </si>
  <si>
    <t>2,49*1,48</t>
  </si>
  <si>
    <t>2,29*1,48</t>
  </si>
  <si>
    <t>1,86*1,48</t>
  </si>
  <si>
    <t>1,47*1,48</t>
  </si>
  <si>
    <t>1,27*1,48</t>
  </si>
  <si>
    <t>1,09*1,48</t>
  </si>
  <si>
    <t>2003 г</t>
  </si>
  <si>
    <t>1,4</t>
  </si>
  <si>
    <t>2004 г</t>
  </si>
  <si>
    <t>2005 г</t>
  </si>
  <si>
    <t>2006 г</t>
  </si>
  <si>
    <t xml:space="preserve">1997 г </t>
  </si>
  <si>
    <t xml:space="preserve">1996 г </t>
  </si>
  <si>
    <t>формула коэффициента</t>
  </si>
  <si>
    <t>Коэффициенты ндексации библиотечного  фонда по годам</t>
  </si>
  <si>
    <t>периоды</t>
  </si>
  <si>
    <t xml:space="preserve"> до 30.06.1991.</t>
  </si>
  <si>
    <t>01.07.1991-30.06.1992</t>
  </si>
  <si>
    <t>01.07.1992-31.12.1992</t>
  </si>
  <si>
    <t>01.01.1993-31.08.1993</t>
  </si>
  <si>
    <t>01.09.1993-28.10.1993</t>
  </si>
  <si>
    <t>29.10.1993-17.02.1994</t>
  </si>
  <si>
    <t>18.02.1994-31.12.1995</t>
  </si>
  <si>
    <t>с 1996 по годам</t>
  </si>
  <si>
    <t>Период поступления документов</t>
  </si>
  <si>
    <t>Постановления Правительства РФ о переоценке фондов</t>
  </si>
  <si>
    <t>Итоговый коэффициент с учетом деноминации</t>
  </si>
  <si>
    <t>№ 595 1992</t>
  </si>
  <si>
    <t>№ 1233 1993</t>
  </si>
  <si>
    <t>№1442 1996</t>
  </si>
  <si>
    <t>№ 1611-р 2002</t>
  </si>
  <si>
    <t>1992 1 п/г</t>
  </si>
  <si>
    <t>1992 2 п/г</t>
  </si>
  <si>
    <t>1993 1 п/г</t>
  </si>
  <si>
    <t>1993 3 кв.</t>
  </si>
  <si>
    <t>1993 4 кв.</t>
  </si>
  <si>
    <t>Деноминация</t>
  </si>
  <si>
    <t>ранее 1991 г</t>
  </si>
  <si>
    <t>2006г</t>
  </si>
  <si>
    <t>Коэффициенты переоценки в цены 01.01.2007</t>
  </si>
  <si>
    <t>Инвентарные №</t>
  </si>
  <si>
    <t>1991 1п/г</t>
  </si>
  <si>
    <t>1991 2 п/г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</si>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</sst>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horizontal="right"/>
    </xf>
    <xf numFmtId="164" fontId="0" fillId="0" borderId="1" xfId="0" applyNumberFormat="1" applyBorder="1"/>
    <xf numFmtId="2" fontId="0" fillId="0" borderId="1" xfId="0" applyNumberFormat="1" applyBorder="1"/>
    <xf numFmtId="49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Font="1"/>
    <xf numFmtId="0" fontId="0" fillId="0" borderId="2" xfId="0" applyFont="1" applyFill="1" applyBorder="1"/>
    <xf numFmtId="0" fontId="0" fillId="0" borderId="0" xfId="0" applyFont="1" applyFill="1" applyBorder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0" fillId="0" borderId="3" xfId="0" applyBorder="1"/>
    <xf numFmtId="0" fontId="0" fillId="0" borderId="10" xfId="0" applyBorder="1"/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9" xfId="0" applyFont="1" applyBorder="1" applyAlignment="1">
      <alignment vertical="center" wrapText="1"/>
    </xf>
    <xf numFmtId="2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3" xfId="0" applyFont="1" applyBorder="1"/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C3" sqref="C3"/>
    </sheetView>
  </sheetViews>
  <sheetFormatPr defaultRowHeight="15" x14ac:dyDescent="0.25"/>
  <cols>
    <col min="1" max="1" width="11.140625" customWidth="1"/>
    <col min="2" max="2" width="13.85546875" customWidth="1"/>
    <col min="3" max="3" width="27.140625" customWidth="1"/>
  </cols>
  <sheetData>
    <row r="1" spans="1:7" ht="28.5" customHeight="1" x14ac:dyDescent="0.25">
      <c r="A1" s="32" t="s">
        <v>43</v>
      </c>
      <c r="B1" s="32"/>
      <c r="C1" s="32"/>
      <c r="D1" s="32"/>
    </row>
    <row r="2" spans="1:7" x14ac:dyDescent="0.25">
      <c r="A2" s="6" t="s">
        <v>18</v>
      </c>
      <c r="B2" s="6" t="s">
        <v>19</v>
      </c>
      <c r="C2" s="7" t="s">
        <v>42</v>
      </c>
      <c r="D2" s="6" t="s">
        <v>20</v>
      </c>
      <c r="E2" s="9" t="s">
        <v>44</v>
      </c>
      <c r="F2" s="10" t="s">
        <v>45</v>
      </c>
      <c r="G2" s="8"/>
    </row>
    <row r="3" spans="1:7" x14ac:dyDescent="0.25">
      <c r="A3" s="5" t="s">
        <v>0</v>
      </c>
      <c r="B3" s="5"/>
      <c r="C3" s="2" t="s">
        <v>21</v>
      </c>
      <c r="D3" s="3">
        <f>29*36*1.25*2.55*1.48/1000</f>
        <v>4.9250699999999998</v>
      </c>
      <c r="F3" t="s">
        <v>46</v>
      </c>
    </row>
    <row r="4" spans="1:7" x14ac:dyDescent="0.25">
      <c r="A4" s="5" t="s">
        <v>3</v>
      </c>
      <c r="B4" s="5" t="s">
        <v>1</v>
      </c>
      <c r="C4" s="2" t="s">
        <v>21</v>
      </c>
      <c r="D4" s="3">
        <f>29*36*1.25*2.55*1.48/1000</f>
        <v>4.9250699999999998</v>
      </c>
      <c r="F4" t="s">
        <v>47</v>
      </c>
    </row>
    <row r="5" spans="1:7" x14ac:dyDescent="0.25">
      <c r="A5" s="5"/>
      <c r="B5" s="5" t="s">
        <v>2</v>
      </c>
      <c r="C5" s="2" t="s">
        <v>22</v>
      </c>
      <c r="D5" s="3">
        <f>15*29*1.25*1.48/1000</f>
        <v>0.80474999999999997</v>
      </c>
      <c r="F5" t="s">
        <v>48</v>
      </c>
    </row>
    <row r="6" spans="1:7" x14ac:dyDescent="0.25">
      <c r="A6" s="5" t="s">
        <v>4</v>
      </c>
      <c r="B6" s="5" t="s">
        <v>1</v>
      </c>
      <c r="C6" s="2" t="s">
        <v>22</v>
      </c>
      <c r="D6" s="3">
        <f>15*29*1.25*1.48/1000</f>
        <v>0.80474999999999997</v>
      </c>
      <c r="F6" t="s">
        <v>49</v>
      </c>
    </row>
    <row r="7" spans="1:7" x14ac:dyDescent="0.25">
      <c r="A7" s="5"/>
      <c r="B7" s="5" t="s">
        <v>2</v>
      </c>
      <c r="C7" s="2" t="s">
        <v>23</v>
      </c>
      <c r="D7" s="3">
        <f>21*1.25*1.48/1000</f>
        <v>3.8850000000000003E-2</v>
      </c>
      <c r="F7" t="s">
        <v>50</v>
      </c>
    </row>
    <row r="8" spans="1:7" x14ac:dyDescent="0.25">
      <c r="A8" s="5" t="s">
        <v>5</v>
      </c>
      <c r="B8" s="5" t="s">
        <v>6</v>
      </c>
      <c r="C8" s="2" t="s">
        <v>24</v>
      </c>
      <c r="D8" s="3">
        <f>8*1.25*1.48/1000</f>
        <v>1.4800000000000001E-2</v>
      </c>
      <c r="F8" t="s">
        <v>51</v>
      </c>
    </row>
    <row r="9" spans="1:7" x14ac:dyDescent="0.25">
      <c r="A9" s="5"/>
      <c r="B9" s="5" t="s">
        <v>7</v>
      </c>
      <c r="C9" s="2" t="s">
        <v>25</v>
      </c>
      <c r="D9" s="3">
        <f>2.7*1.25*1.48/1000</f>
        <v>4.9950000000000003E-3</v>
      </c>
      <c r="F9" t="s">
        <v>52</v>
      </c>
    </row>
    <row r="10" spans="1:7" x14ac:dyDescent="0.25">
      <c r="A10" s="5"/>
      <c r="B10" s="5" t="s">
        <v>8</v>
      </c>
      <c r="C10" s="2" t="s">
        <v>26</v>
      </c>
      <c r="D10" s="3">
        <f>1.4*1.25*1.48/1000</f>
        <v>2.5899999999999999E-3</v>
      </c>
    </row>
    <row r="11" spans="1:7" x14ac:dyDescent="0.25">
      <c r="A11" s="5" t="s">
        <v>9</v>
      </c>
      <c r="B11" s="5" t="s">
        <v>10</v>
      </c>
      <c r="C11" s="2" t="s">
        <v>26</v>
      </c>
      <c r="D11" s="3">
        <f>1.4*1.25*1.48/1000</f>
        <v>2.5899999999999999E-3</v>
      </c>
    </row>
    <row r="12" spans="1:7" x14ac:dyDescent="0.25">
      <c r="A12" s="5"/>
      <c r="B12" s="5" t="s">
        <v>11</v>
      </c>
      <c r="C12" s="2" t="s">
        <v>27</v>
      </c>
      <c r="D12" s="3">
        <f>1.6*1.25*1.48/1000</f>
        <v>2.96E-3</v>
      </c>
    </row>
    <row r="13" spans="1:7" x14ac:dyDescent="0.25">
      <c r="A13" s="5" t="s">
        <v>12</v>
      </c>
      <c r="B13" s="5"/>
      <c r="C13" s="2" t="s">
        <v>27</v>
      </c>
      <c r="D13" s="3">
        <f>1.6*1.25*1.48/1000</f>
        <v>2.96E-3</v>
      </c>
    </row>
    <row r="14" spans="1:7" x14ac:dyDescent="0.25">
      <c r="A14" s="5" t="s">
        <v>41</v>
      </c>
      <c r="B14" s="5"/>
      <c r="C14" s="2" t="s">
        <v>28</v>
      </c>
      <c r="D14" s="3">
        <f>1.1*1.48/1000</f>
        <v>1.6280000000000001E-3</v>
      </c>
    </row>
    <row r="15" spans="1:7" x14ac:dyDescent="0.25">
      <c r="A15" s="5" t="s">
        <v>40</v>
      </c>
      <c r="B15" s="5"/>
      <c r="C15" s="2" t="s">
        <v>29</v>
      </c>
      <c r="D15" s="4">
        <f>2.49*1.48</f>
        <v>3.6852000000000005</v>
      </c>
    </row>
    <row r="16" spans="1:7" x14ac:dyDescent="0.25">
      <c r="A16" s="5" t="s">
        <v>13</v>
      </c>
      <c r="B16" s="5"/>
      <c r="C16" s="2" t="s">
        <v>30</v>
      </c>
      <c r="D16" s="4">
        <f>2.29*1.48</f>
        <v>3.3892000000000002</v>
      </c>
    </row>
    <row r="17" spans="1:4" x14ac:dyDescent="0.25">
      <c r="A17" s="5" t="s">
        <v>14</v>
      </c>
      <c r="B17" s="5"/>
      <c r="C17" s="2" t="s">
        <v>31</v>
      </c>
      <c r="D17" s="4">
        <f>1.86*1.48</f>
        <v>2.7528000000000001</v>
      </c>
    </row>
    <row r="18" spans="1:4" x14ac:dyDescent="0.25">
      <c r="A18" s="5" t="s">
        <v>15</v>
      </c>
      <c r="B18" s="5"/>
      <c r="C18" s="2" t="s">
        <v>32</v>
      </c>
      <c r="D18" s="4">
        <f>1.47*1.48</f>
        <v>2.1755999999999998</v>
      </c>
    </row>
    <row r="19" spans="1:4" x14ac:dyDescent="0.25">
      <c r="A19" s="5" t="s">
        <v>16</v>
      </c>
      <c r="B19" s="5"/>
      <c r="C19" s="2" t="s">
        <v>33</v>
      </c>
      <c r="D19" s="4">
        <f>1.27*1.48</f>
        <v>1.8795999999999999</v>
      </c>
    </row>
    <row r="20" spans="1:4" x14ac:dyDescent="0.25">
      <c r="A20" s="5" t="s">
        <v>17</v>
      </c>
      <c r="B20" s="5"/>
      <c r="C20" s="2" t="s">
        <v>34</v>
      </c>
      <c r="D20" s="4">
        <f>1.09*1.48</f>
        <v>1.6132000000000002</v>
      </c>
    </row>
    <row r="21" spans="1:4" x14ac:dyDescent="0.25">
      <c r="A21" s="5" t="s">
        <v>35</v>
      </c>
      <c r="B21" s="5"/>
      <c r="C21" s="2" t="s">
        <v>36</v>
      </c>
      <c r="D21" s="2" t="str">
        <f>C21</f>
        <v>1,4</v>
      </c>
    </row>
    <row r="22" spans="1:4" x14ac:dyDescent="0.25">
      <c r="A22" s="5" t="s">
        <v>37</v>
      </c>
      <c r="B22" s="6"/>
      <c r="C22" s="1">
        <v>1.26</v>
      </c>
      <c r="D22" s="2">
        <f t="shared" ref="D22:D24" si="0">C22</f>
        <v>1.26</v>
      </c>
    </row>
    <row r="23" spans="1:4" x14ac:dyDescent="0.25">
      <c r="A23" s="5" t="s">
        <v>38</v>
      </c>
      <c r="B23" s="6"/>
      <c r="C23" s="1">
        <v>1.1499999999999999</v>
      </c>
      <c r="D23" s="2">
        <f t="shared" si="0"/>
        <v>1.1499999999999999</v>
      </c>
    </row>
    <row r="24" spans="1:4" x14ac:dyDescent="0.25">
      <c r="A24" s="5" t="s">
        <v>39</v>
      </c>
      <c r="B24" s="6"/>
      <c r="C24" s="1">
        <v>1.04</v>
      </c>
      <c r="D24" s="2">
        <f t="shared" si="0"/>
        <v>1.04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N2" sqref="N2"/>
    </sheetView>
  </sheetViews>
  <sheetFormatPr defaultRowHeight="15" x14ac:dyDescent="0.25"/>
  <cols>
    <col min="1" max="1" width="13.7109375" customWidth="1"/>
    <col min="4" max="4" width="10.7109375" customWidth="1"/>
    <col min="7" max="7" width="8.42578125" customWidth="1"/>
    <col min="8" max="8" width="13.85546875" customWidth="1"/>
    <col min="9" max="9" width="26.5703125" customWidth="1"/>
    <col min="10" max="10" width="18.5703125" customWidth="1"/>
  </cols>
  <sheetData>
    <row r="1" spans="1:10" ht="33" customHeight="1" thickBot="1" x14ac:dyDescent="0.3">
      <c r="A1" s="35" t="s">
        <v>68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6.25" customHeight="1" thickBot="1" x14ac:dyDescent="0.3">
      <c r="A2" s="33" t="s">
        <v>53</v>
      </c>
      <c r="B2" s="36" t="s">
        <v>54</v>
      </c>
      <c r="C2" s="37"/>
      <c r="D2" s="37"/>
      <c r="E2" s="37"/>
      <c r="F2" s="38"/>
      <c r="G2" s="33" t="s">
        <v>65</v>
      </c>
      <c r="H2" s="33" t="s">
        <v>55</v>
      </c>
      <c r="I2" s="33" t="s">
        <v>69</v>
      </c>
      <c r="J2" s="33" t="s">
        <v>72</v>
      </c>
    </row>
    <row r="3" spans="1:10" ht="31.5" customHeight="1" thickBot="1" x14ac:dyDescent="0.3">
      <c r="A3" s="34"/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67</v>
      </c>
      <c r="G3" s="34"/>
      <c r="H3" s="34"/>
      <c r="I3" s="34"/>
      <c r="J3" s="34"/>
    </row>
    <row r="4" spans="1:10" ht="16.5" thickBot="1" x14ac:dyDescent="0.3">
      <c r="A4" s="11" t="s">
        <v>66</v>
      </c>
      <c r="B4" s="11">
        <v>36</v>
      </c>
      <c r="C4" s="11">
        <v>29</v>
      </c>
      <c r="D4" s="11">
        <v>1.25</v>
      </c>
      <c r="E4" s="11">
        <v>2.5499999999999998</v>
      </c>
      <c r="F4" s="11">
        <v>1.48</v>
      </c>
      <c r="G4" s="11">
        <v>1E-3</v>
      </c>
      <c r="H4" s="26">
        <f>B4*C4*D4*E4*F4*G4</f>
        <v>4.9250699999999998</v>
      </c>
      <c r="I4" s="11"/>
      <c r="J4" s="11"/>
    </row>
    <row r="5" spans="1:10" ht="16.5" thickBot="1" x14ac:dyDescent="0.3">
      <c r="A5" s="11" t="s">
        <v>70</v>
      </c>
      <c r="B5" s="11">
        <v>36</v>
      </c>
      <c r="C5" s="11">
        <v>29</v>
      </c>
      <c r="D5" s="11">
        <v>1.25</v>
      </c>
      <c r="E5" s="11">
        <v>2.5499999999999998</v>
      </c>
      <c r="F5" s="11">
        <v>1.48</v>
      </c>
      <c r="G5" s="11">
        <v>1E-3</v>
      </c>
      <c r="H5" s="26">
        <f>B5*C5*D5*E5*F5*G5</f>
        <v>4.9250699999999998</v>
      </c>
      <c r="I5" s="11"/>
      <c r="J5" s="11"/>
    </row>
    <row r="6" spans="1:10" ht="16.5" thickBot="1" x14ac:dyDescent="0.3">
      <c r="A6" s="31" t="s">
        <v>71</v>
      </c>
      <c r="B6" s="11">
        <v>15</v>
      </c>
      <c r="C6" s="11">
        <v>29</v>
      </c>
      <c r="D6" s="11">
        <v>1.25</v>
      </c>
      <c r="E6" s="11">
        <v>2.5499999999999998</v>
      </c>
      <c r="F6" s="11">
        <v>1.48</v>
      </c>
      <c r="G6" s="11">
        <v>1E-3</v>
      </c>
      <c r="H6" s="26">
        <f t="shared" ref="H6:H7" si="0">B6*C6*D6*E6*F6*G6</f>
        <v>2.0521125000000002</v>
      </c>
      <c r="I6" s="11"/>
      <c r="J6" s="11"/>
    </row>
    <row r="7" spans="1:10" ht="16.5" thickBot="1" x14ac:dyDescent="0.3">
      <c r="A7" s="11" t="s">
        <v>60</v>
      </c>
      <c r="B7" s="11">
        <v>15</v>
      </c>
      <c r="C7" s="11">
        <v>29</v>
      </c>
      <c r="D7" s="11">
        <v>1.25</v>
      </c>
      <c r="E7" s="11">
        <v>2.5499999999999998</v>
      </c>
      <c r="F7" s="11">
        <v>1.48</v>
      </c>
      <c r="G7" s="11">
        <v>1E-3</v>
      </c>
      <c r="H7" s="26">
        <f t="shared" si="0"/>
        <v>2.0521125000000002</v>
      </c>
      <c r="I7" s="11"/>
      <c r="J7" s="11"/>
    </row>
    <row r="8" spans="1:10" ht="16.5" thickBot="1" x14ac:dyDescent="0.3">
      <c r="A8" s="11" t="s">
        <v>61</v>
      </c>
      <c r="B8" s="11"/>
      <c r="C8" s="11">
        <v>21</v>
      </c>
      <c r="D8" s="11">
        <v>1.25</v>
      </c>
      <c r="E8" s="11">
        <v>2.5499999999999998</v>
      </c>
      <c r="F8" s="11">
        <v>1.48</v>
      </c>
      <c r="G8" s="11">
        <v>1E-3</v>
      </c>
      <c r="H8" s="26">
        <f t="shared" ref="H8:H13" si="1">C8*D8*E8*F8*G8</f>
        <v>9.9067500000000003E-2</v>
      </c>
      <c r="I8" s="11"/>
      <c r="J8" s="11"/>
    </row>
    <row r="9" spans="1:10" ht="16.5" thickBot="1" x14ac:dyDescent="0.3">
      <c r="A9" s="11" t="s">
        <v>62</v>
      </c>
      <c r="B9" s="11"/>
      <c r="C9" s="11">
        <v>8</v>
      </c>
      <c r="D9" s="11">
        <v>1.25</v>
      </c>
      <c r="E9" s="11">
        <v>2.5499999999999998</v>
      </c>
      <c r="F9" s="11">
        <v>1.48</v>
      </c>
      <c r="G9" s="11">
        <v>1E-3</v>
      </c>
      <c r="H9" s="26">
        <f t="shared" si="1"/>
        <v>3.7740000000000003E-2</v>
      </c>
      <c r="I9" s="11"/>
      <c r="J9" s="11"/>
    </row>
    <row r="10" spans="1:10" ht="16.5" thickBot="1" x14ac:dyDescent="0.3">
      <c r="A10" s="11" t="s">
        <v>63</v>
      </c>
      <c r="B10" s="11"/>
      <c r="C10" s="11">
        <v>2.7</v>
      </c>
      <c r="D10" s="11">
        <v>1.25</v>
      </c>
      <c r="E10" s="11">
        <v>2.5499999999999998</v>
      </c>
      <c r="F10" s="11">
        <v>1.48</v>
      </c>
      <c r="G10" s="11">
        <v>1E-3</v>
      </c>
      <c r="H10" s="26">
        <f t="shared" si="1"/>
        <v>1.273725E-2</v>
      </c>
      <c r="I10" s="11"/>
      <c r="J10" s="11"/>
    </row>
    <row r="11" spans="1:10" ht="16.5" thickBot="1" x14ac:dyDescent="0.3">
      <c r="A11" s="11" t="s">
        <v>64</v>
      </c>
      <c r="B11" s="11"/>
      <c r="C11" s="11">
        <v>1.4</v>
      </c>
      <c r="D11" s="11">
        <v>1.25</v>
      </c>
      <c r="E11" s="11">
        <v>2.5499999999999998</v>
      </c>
      <c r="F11" s="11">
        <v>1.48</v>
      </c>
      <c r="G11" s="11">
        <v>1E-3</v>
      </c>
      <c r="H11" s="26">
        <f t="shared" si="1"/>
        <v>6.6044999999999993E-3</v>
      </c>
      <c r="I11" s="11"/>
      <c r="J11" s="11"/>
    </row>
    <row r="12" spans="1:10" ht="16.5" thickBot="1" x14ac:dyDescent="0.3">
      <c r="A12" s="11">
        <v>1994</v>
      </c>
      <c r="B12" s="11"/>
      <c r="C12" s="11">
        <v>1.6</v>
      </c>
      <c r="D12" s="11">
        <v>1.25</v>
      </c>
      <c r="E12" s="11">
        <v>2.5499999999999998</v>
      </c>
      <c r="F12" s="11">
        <v>1.48</v>
      </c>
      <c r="G12" s="11">
        <v>1E-3</v>
      </c>
      <c r="H12" s="26">
        <f t="shared" si="1"/>
        <v>7.5479999999999992E-3</v>
      </c>
      <c r="I12" s="11"/>
      <c r="J12" s="11"/>
    </row>
    <row r="13" spans="1:10" ht="16.5" thickBot="1" x14ac:dyDescent="0.3">
      <c r="A13" s="11">
        <v>1995</v>
      </c>
      <c r="B13" s="11"/>
      <c r="C13" s="11">
        <v>1.6</v>
      </c>
      <c r="D13" s="11">
        <v>1.25</v>
      </c>
      <c r="E13" s="11">
        <v>2.5499999999999998</v>
      </c>
      <c r="F13" s="11">
        <v>1.48</v>
      </c>
      <c r="G13" s="11">
        <v>1E-3</v>
      </c>
      <c r="H13" s="26">
        <f t="shared" si="1"/>
        <v>7.5479999999999992E-3</v>
      </c>
      <c r="I13" s="11"/>
      <c r="J13" s="11"/>
    </row>
    <row r="14" spans="1:10" ht="18" customHeight="1" thickBot="1" x14ac:dyDescent="0.3">
      <c r="A14" s="11">
        <v>1996</v>
      </c>
      <c r="B14" s="11"/>
      <c r="C14" s="11"/>
      <c r="D14" s="11">
        <v>1.1000000000000001</v>
      </c>
      <c r="E14" s="11">
        <v>2.5499999999999998</v>
      </c>
      <c r="F14" s="11">
        <v>1.48</v>
      </c>
      <c r="G14" s="11">
        <v>1E-3</v>
      </c>
      <c r="H14" s="26">
        <f>D14*E14*F14*G14</f>
        <v>4.1513999999999995E-3</v>
      </c>
      <c r="I14" s="11"/>
      <c r="J14" s="11"/>
    </row>
    <row r="15" spans="1:10" ht="16.5" thickBot="1" x14ac:dyDescent="0.3">
      <c r="A15" s="11">
        <v>1997</v>
      </c>
      <c r="B15" s="11"/>
      <c r="C15" s="11"/>
      <c r="D15" s="11"/>
      <c r="E15" s="11">
        <v>2.4900000000000002</v>
      </c>
      <c r="F15" s="11">
        <v>1.48</v>
      </c>
      <c r="G15" s="11">
        <v>1E-3</v>
      </c>
      <c r="H15" s="26">
        <f>E15*F15*G15</f>
        <v>3.6852000000000005E-3</v>
      </c>
      <c r="I15" s="11"/>
      <c r="J15" s="11"/>
    </row>
    <row r="16" spans="1:10" ht="16.5" thickBot="1" x14ac:dyDescent="0.3">
      <c r="A16" s="11">
        <v>1998</v>
      </c>
      <c r="B16" s="11"/>
      <c r="C16" s="11"/>
      <c r="D16" s="11"/>
      <c r="E16" s="11">
        <v>2.29</v>
      </c>
      <c r="F16" s="11">
        <v>1.48</v>
      </c>
      <c r="G16" s="12"/>
      <c r="H16" s="26">
        <f>E16*F16</f>
        <v>3.3892000000000002</v>
      </c>
      <c r="I16" s="11"/>
      <c r="J16" s="11"/>
    </row>
    <row r="17" spans="1:10" ht="16.5" thickBot="1" x14ac:dyDescent="0.3">
      <c r="A17" s="11">
        <v>1999</v>
      </c>
      <c r="B17" s="11"/>
      <c r="C17" s="11"/>
      <c r="D17" s="11"/>
      <c r="E17" s="11">
        <v>1.86</v>
      </c>
      <c r="F17" s="11">
        <v>1.48</v>
      </c>
      <c r="G17" s="12"/>
      <c r="H17" s="26">
        <f t="shared" ref="H17:H20" si="2">E17*F17</f>
        <v>2.7528000000000001</v>
      </c>
      <c r="I17" s="11"/>
      <c r="J17" s="11"/>
    </row>
    <row r="18" spans="1:10" ht="16.5" thickBot="1" x14ac:dyDescent="0.3">
      <c r="A18" s="11">
        <v>2000</v>
      </c>
      <c r="B18" s="11"/>
      <c r="C18" s="11"/>
      <c r="D18" s="11"/>
      <c r="E18" s="11">
        <v>1.47</v>
      </c>
      <c r="F18" s="11">
        <v>1.48</v>
      </c>
      <c r="G18" s="12"/>
      <c r="H18" s="26">
        <f t="shared" si="2"/>
        <v>2.1755999999999998</v>
      </c>
      <c r="I18" s="11"/>
      <c r="J18" s="11"/>
    </row>
    <row r="19" spans="1:10" ht="16.5" thickBot="1" x14ac:dyDescent="0.3">
      <c r="A19" s="11">
        <v>2001</v>
      </c>
      <c r="B19" s="11"/>
      <c r="C19" s="11"/>
      <c r="D19" s="11"/>
      <c r="E19" s="11">
        <v>1.27</v>
      </c>
      <c r="F19" s="11">
        <v>1.48</v>
      </c>
      <c r="G19" s="12"/>
      <c r="H19" s="26">
        <f t="shared" si="2"/>
        <v>1.8795999999999999</v>
      </c>
      <c r="I19" s="11"/>
      <c r="J19" s="11"/>
    </row>
    <row r="20" spans="1:10" ht="16.5" thickBot="1" x14ac:dyDescent="0.3">
      <c r="A20" s="14">
        <v>2002</v>
      </c>
      <c r="B20" s="14"/>
      <c r="C20" s="14"/>
      <c r="D20" s="14"/>
      <c r="E20" s="14">
        <v>1.0900000000000001</v>
      </c>
      <c r="F20" s="14">
        <v>1.48</v>
      </c>
      <c r="G20" s="24"/>
      <c r="H20" s="26">
        <f t="shared" si="2"/>
        <v>1.6132000000000002</v>
      </c>
      <c r="I20" s="14"/>
      <c r="J20" s="14"/>
    </row>
    <row r="21" spans="1:10" ht="16.5" thickBot="1" x14ac:dyDescent="0.3">
      <c r="A21" s="15">
        <v>2003</v>
      </c>
      <c r="B21" s="17"/>
      <c r="C21" s="16"/>
      <c r="D21" s="17"/>
      <c r="E21" s="16"/>
      <c r="F21" s="28">
        <v>1.4</v>
      </c>
      <c r="G21" s="16"/>
      <c r="H21" s="27">
        <f>F21</f>
        <v>1.4</v>
      </c>
      <c r="I21" s="16"/>
      <c r="J21" s="16"/>
    </row>
    <row r="22" spans="1:10" ht="16.5" thickBot="1" x14ac:dyDescent="0.3">
      <c r="A22" s="18">
        <v>2004</v>
      </c>
      <c r="B22" s="16"/>
      <c r="C22" s="20"/>
      <c r="D22" s="16"/>
      <c r="E22" s="20"/>
      <c r="F22" s="29">
        <v>1.26</v>
      </c>
      <c r="G22" s="20"/>
      <c r="H22" s="25">
        <f t="shared" ref="H22:H24" si="3">F22</f>
        <v>1.26</v>
      </c>
      <c r="I22" s="22"/>
      <c r="J22" s="22"/>
    </row>
    <row r="23" spans="1:10" ht="16.5" thickBot="1" x14ac:dyDescent="0.3">
      <c r="A23" s="15">
        <v>2005</v>
      </c>
      <c r="B23" s="20"/>
      <c r="C23" s="16"/>
      <c r="D23" s="20"/>
      <c r="E23" s="16"/>
      <c r="F23" s="13">
        <v>1.1499999999999999</v>
      </c>
      <c r="G23" s="16"/>
      <c r="H23" s="25">
        <f t="shared" si="3"/>
        <v>1.1499999999999999</v>
      </c>
      <c r="I23" s="16"/>
      <c r="J23" s="16"/>
    </row>
    <row r="24" spans="1:10" ht="16.5" thickBot="1" x14ac:dyDescent="0.3">
      <c r="A24" s="19">
        <v>2006</v>
      </c>
      <c r="B24" s="16"/>
      <c r="C24" s="21"/>
      <c r="D24" s="16"/>
      <c r="E24" s="21"/>
      <c r="F24" s="29">
        <v>1.04</v>
      </c>
      <c r="G24" s="21"/>
      <c r="H24" s="25">
        <f t="shared" si="3"/>
        <v>1.04</v>
      </c>
      <c r="I24" s="23"/>
      <c r="J24" s="23"/>
    </row>
  </sheetData>
  <mergeCells count="7">
    <mergeCell ref="J2:J3"/>
    <mergeCell ref="A1:J1"/>
    <mergeCell ref="B2:F2"/>
    <mergeCell ref="H2:H3"/>
    <mergeCell ref="G2:G3"/>
    <mergeCell ref="A2:A3"/>
    <mergeCell ref="I2:I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lukovnikova</dc:creator>
  <cp:lastModifiedBy>Linna</cp:lastModifiedBy>
  <cp:lastPrinted>2015-05-19T04:00:36Z</cp:lastPrinted>
  <dcterms:created xsi:type="dcterms:W3CDTF">2015-03-18T06:47:37Z</dcterms:created>
  <dcterms:modified xsi:type="dcterms:W3CDTF">2018-07-06T07:39:43Z</dcterms:modified>
</cp:coreProperties>
</file>